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Itinerary" sheetId="1" r:id="rId1"/>
  </sheets>
  <calcPr calcId="162913"/>
</workbook>
</file>

<file path=xl/calcChain.xml><?xml version="1.0" encoding="utf-8"?>
<calcChain xmlns="http://schemas.openxmlformats.org/spreadsheetml/2006/main">
  <c r="O55" i="1" l="1"/>
  <c r="N55" i="1"/>
  <c r="M55" i="1"/>
  <c r="L55" i="1"/>
  <c r="M49" i="1"/>
  <c r="O49" i="1" s="1"/>
  <c r="L49" i="1"/>
  <c r="N49" i="1" s="1"/>
  <c r="M48" i="1"/>
  <c r="O48" i="1" s="1"/>
  <c r="L48" i="1"/>
  <c r="N48" i="1" s="1"/>
  <c r="M47" i="1"/>
  <c r="O47" i="1" s="1"/>
  <c r="L47" i="1"/>
  <c r="N47" i="1" s="1"/>
  <c r="M46" i="1"/>
  <c r="O46" i="1" s="1"/>
  <c r="L46" i="1"/>
  <c r="N46" i="1" s="1"/>
  <c r="M45" i="1"/>
  <c r="M51" i="1" s="1"/>
  <c r="L45" i="1"/>
  <c r="O42" i="1"/>
  <c r="N42" i="1"/>
  <c r="M42" i="1"/>
  <c r="L42" i="1"/>
  <c r="O37" i="1"/>
  <c r="N37" i="1"/>
  <c r="M37" i="1"/>
  <c r="L37" i="1"/>
  <c r="O32" i="1"/>
  <c r="N32" i="1"/>
  <c r="M32" i="1"/>
  <c r="L32" i="1"/>
  <c r="O27" i="1"/>
  <c r="N27" i="1"/>
  <c r="M27" i="1"/>
  <c r="L27" i="1"/>
  <c r="M20" i="1"/>
  <c r="O20" i="1" s="1"/>
  <c r="L20" i="1"/>
  <c r="N20" i="1" s="1"/>
  <c r="M18" i="1"/>
  <c r="O18" i="1" s="1"/>
  <c r="L18" i="1"/>
  <c r="N18" i="1" s="1"/>
  <c r="M16" i="1"/>
  <c r="O16" i="1" s="1"/>
  <c r="L16" i="1"/>
  <c r="N16" i="1" s="1"/>
  <c r="M14" i="1"/>
  <c r="O14" i="1" s="1"/>
  <c r="L14" i="1"/>
  <c r="N14" i="1" s="1"/>
  <c r="M12" i="1"/>
  <c r="O12" i="1" s="1"/>
  <c r="L12" i="1"/>
  <c r="N12" i="1" s="1"/>
  <c r="M10" i="1"/>
  <c r="M22" i="1" s="1"/>
  <c r="M57" i="1" s="1"/>
  <c r="L10" i="1"/>
  <c r="L22" i="1" s="1"/>
  <c r="L51" i="1" l="1"/>
  <c r="L57" i="1" s="1"/>
  <c r="O10" i="1"/>
  <c r="O22" i="1" s="1"/>
  <c r="O45" i="1"/>
  <c r="O51" i="1" s="1"/>
  <c r="N10" i="1"/>
  <c r="N22" i="1" s="1"/>
  <c r="N45" i="1"/>
  <c r="N51" i="1" s="1"/>
  <c r="N57" i="1" l="1"/>
  <c r="O57" i="1"/>
</calcChain>
</file>

<file path=xl/sharedStrings.xml><?xml version="1.0" encoding="utf-8"?>
<sst xmlns="http://schemas.openxmlformats.org/spreadsheetml/2006/main" count="141" uniqueCount="67">
  <si>
    <t>Quotation Summary</t>
  </si>
  <si>
    <t>Client Name</t>
  </si>
  <si>
    <t>Dates</t>
  </si>
  <si>
    <t>R / $</t>
  </si>
  <si>
    <t>Itinerary Name</t>
  </si>
  <si>
    <t>Luxury 10 day safari tour: Self-drive</t>
  </si>
  <si>
    <t>Start</t>
  </si>
  <si>
    <t>GUESTS</t>
  </si>
  <si>
    <t>End</t>
  </si>
  <si>
    <t>Consultant</t>
  </si>
  <si>
    <t>Adeline Skewa</t>
  </si>
  <si>
    <t>Date of Quote</t>
  </si>
  <si>
    <t>Length</t>
  </si>
  <si>
    <t>Days</t>
  </si>
  <si>
    <t>Reference</t>
  </si>
  <si>
    <t>LXSD001</t>
  </si>
  <si>
    <t>ACCOMMODATION</t>
  </si>
  <si>
    <t>Date</t>
  </si>
  <si>
    <t>Nights</t>
  </si>
  <si>
    <t>Override</t>
  </si>
  <si>
    <t>Basis</t>
  </si>
  <si>
    <t>Price (USD)</t>
  </si>
  <si>
    <t>Price (ZAR)</t>
  </si>
  <si>
    <t>Total (USD)</t>
  </si>
  <si>
    <t>Total (ZAR)</t>
  </si>
  <si>
    <t>Com (USD)</t>
  </si>
  <si>
    <t>Com (ZAR)</t>
  </si>
  <si>
    <t>%</t>
  </si>
  <si>
    <t>The Weinberg Windhoek</t>
  </si>
  <si>
    <t>D,B&amp;B</t>
  </si>
  <si>
    <t>Room</t>
  </si>
  <si>
    <t>Sossusvlei Lodge Archery</t>
  </si>
  <si>
    <t>Strand Hotel Swakopmund</t>
  </si>
  <si>
    <t>B&amp;B</t>
  </si>
  <si>
    <t>Mowani Mountain Camp</t>
  </si>
  <si>
    <t>Etosha Hotel</t>
  </si>
  <si>
    <t>Epako Safari Lodge</t>
  </si>
  <si>
    <t>FLIGHTS</t>
  </si>
  <si>
    <t>Class</t>
  </si>
  <si>
    <t>Carrier</t>
  </si>
  <si>
    <t>BOATS</t>
  </si>
  <si>
    <t>Company</t>
  </si>
  <si>
    <t>CAR RENTALS</t>
  </si>
  <si>
    <t>Pick Up</t>
  </si>
  <si>
    <t>Category</t>
  </si>
  <si>
    <t>Includes</t>
  </si>
  <si>
    <t>TRANSFERS</t>
  </si>
  <si>
    <t>Code</t>
  </si>
  <si>
    <t>Services</t>
  </si>
  <si>
    <t>ACTIVITIES</t>
  </si>
  <si>
    <t>MISCELLANEOUS</t>
  </si>
  <si>
    <t>TOTAL</t>
  </si>
  <si>
    <t>TOYOTA FORTUNER</t>
  </si>
  <si>
    <t>WINDHOEK TO HOSEA KUTAKO AIRPORT</t>
  </si>
  <si>
    <t>COMMENTS</t>
  </si>
  <si>
    <t>The Weinberg Windhoek TO</t>
  </si>
  <si>
    <t>Sossusvlei Lodge Archery TO</t>
  </si>
  <si>
    <t xml:space="preserve">Strand Hotel Swakopmund TO </t>
  </si>
  <si>
    <t xml:space="preserve">  Mowani Mountain Camp</t>
  </si>
  <si>
    <t>Mowani Mountain Camp  TO</t>
  </si>
  <si>
    <t xml:space="preserve"> Etosha Hotel</t>
  </si>
  <si>
    <t>Etosha Hotel TO Epako Safari Lodge</t>
  </si>
  <si>
    <t>SUNRISES</t>
  </si>
  <si>
    <t>GAME DRIVE</t>
  </si>
  <si>
    <t>SUNSET VIEW</t>
  </si>
  <si>
    <t>FUEL AND DEPOSIT</t>
  </si>
  <si>
    <t>FUEL N$  3,458.58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</si>
</sst>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R&quot;\ * #,##0.00_ ;_ &quot;R&quot;\ * \-#,##0.00_ ;_ &quot;R&quot;\ * &quot;-&quot;??_ ;_ @_ "/>
    <numFmt numFmtId="165" formatCode="_-[$$-409]* #,##0.00_ ;_-[$$-409]* \-#,##0.00\ ;_-[$$-409]* &quot;-&quot;??_ ;_-@_ "/>
  </numFmts>
  <fonts count="3" x14ac:knownFonts="1"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9C4"/>
      </patternFill>
    </fill>
    <fill>
      <patternFill patternType="solid">
        <fgColor rgb="FFF2F2F2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0" fontId="2" fillId="0" borderId="0" xfId="0" applyNumberFormat="1" applyFont="1" applyFill="1" applyBorder="1"/>
    <xf numFmtId="0" fontId="1" fillId="0" borderId="0" xfId="0" applyNumberFormat="1" applyFont="1" applyFill="1" applyBorder="1"/>
    <xf numFmtId="0" fontId="1" fillId="2" borderId="1" xfId="0" applyNumberFormat="1" applyFont="1" applyFill="1" applyBorder="1"/>
    <xf numFmtId="165" fontId="1" fillId="2" borderId="2" xfId="0" applyNumberFormat="1" applyFont="1" applyFill="1" applyBorder="1"/>
    <xf numFmtId="164" fontId="1" fillId="2" borderId="2" xfId="0" applyNumberFormat="1" applyFont="1" applyFill="1" applyBorder="1"/>
    <xf numFmtId="165" fontId="1" fillId="4" borderId="2" xfId="0" applyNumberFormat="1" applyFont="1" applyFill="1" applyBorder="1"/>
    <xf numFmtId="164" fontId="1" fillId="4" borderId="2" xfId="0" applyNumberFormat="1" applyFont="1" applyFill="1" applyBorder="1"/>
    <xf numFmtId="165" fontId="1" fillId="3" borderId="2" xfId="0" applyNumberFormat="1" applyFont="1" applyFill="1" applyBorder="1"/>
    <xf numFmtId="164" fontId="1" fillId="3" borderId="2" xfId="0" applyNumberFormat="1" applyFont="1" applyFill="1" applyBorder="1"/>
    <xf numFmtId="9" fontId="1" fillId="3" borderId="2" xfId="0" applyNumberFormat="1" applyFont="1" applyFill="1" applyBorder="1"/>
    <xf numFmtId="165" fontId="0" fillId="0" borderId="3" xfId="0" applyNumberFormat="1" applyFont="1" applyFill="1" applyBorder="1"/>
    <xf numFmtId="164" fontId="0" fillId="0" borderId="3" xfId="0" applyNumberFormat="1" applyFont="1" applyFill="1" applyBorder="1"/>
    <xf numFmtId="165" fontId="0" fillId="4" borderId="3" xfId="0" applyNumberFormat="1" applyFont="1" applyFill="1" applyBorder="1"/>
    <xf numFmtId="164" fontId="0" fillId="4" borderId="3" xfId="0" applyNumberFormat="1" applyFont="1" applyFill="1" applyBorder="1"/>
    <xf numFmtId="165" fontId="0" fillId="3" borderId="3" xfId="0" applyNumberFormat="1" applyFont="1" applyFill="1" applyBorder="1"/>
    <xf numFmtId="164" fontId="0" fillId="3" borderId="3" xfId="0" applyNumberFormat="1" applyFont="1" applyFill="1" applyBorder="1"/>
    <xf numFmtId="9" fontId="0" fillId="3" borderId="3" xfId="0" applyNumberFormat="1" applyFont="1" applyFill="1" applyBorder="1"/>
    <xf numFmtId="0" fontId="0" fillId="3" borderId="4" xfId="0" applyNumberFormat="1" applyFont="1" applyFill="1" applyBorder="1"/>
    <xf numFmtId="0" fontId="0" fillId="0" borderId="5" xfId="0" applyNumberFormat="1" applyFont="1" applyFill="1" applyBorder="1"/>
    <xf numFmtId="165" fontId="0" fillId="0" borderId="6" xfId="0" applyNumberFormat="1" applyFont="1" applyFill="1" applyBorder="1"/>
    <xf numFmtId="164" fontId="0" fillId="0" borderId="6" xfId="0" applyNumberFormat="1" applyFont="1" applyFill="1" applyBorder="1"/>
    <xf numFmtId="165" fontId="0" fillId="4" borderId="6" xfId="0" applyNumberFormat="1" applyFont="1" applyFill="1" applyBorder="1"/>
    <xf numFmtId="164" fontId="0" fillId="4" borderId="6" xfId="0" applyNumberFormat="1" applyFont="1" applyFill="1" applyBorder="1"/>
    <xf numFmtId="165" fontId="0" fillId="3" borderId="6" xfId="0" applyNumberFormat="1" applyFont="1" applyFill="1" applyBorder="1"/>
    <xf numFmtId="164" fontId="0" fillId="3" borderId="6" xfId="0" applyNumberFormat="1" applyFont="1" applyFill="1" applyBorder="1"/>
    <xf numFmtId="165" fontId="0" fillId="4" borderId="2" xfId="0" applyNumberFormat="1" applyFont="1" applyFill="1" applyBorder="1"/>
    <xf numFmtId="164" fontId="0" fillId="4" borderId="2" xfId="0" applyNumberFormat="1" applyFont="1" applyFill="1" applyBorder="1"/>
    <xf numFmtId="165" fontId="0" fillId="3" borderId="2" xfId="0" applyNumberFormat="1" applyFont="1" applyFill="1" applyBorder="1"/>
    <xf numFmtId="164" fontId="0" fillId="3" borderId="2" xfId="0" applyNumberFormat="1" applyFont="1" applyFill="1" applyBorder="1"/>
    <xf numFmtId="0" fontId="1" fillId="0" borderId="1" xfId="0" applyNumberFormat="1" applyFont="1" applyFill="1" applyBorder="1"/>
    <xf numFmtId="165" fontId="1" fillId="0" borderId="2" xfId="0" applyNumberFormat="1" applyFont="1" applyFill="1" applyBorder="1"/>
    <xf numFmtId="164" fontId="1" fillId="0" borderId="2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165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3" borderId="1" xfId="0" applyNumberFormat="1" applyFont="1" applyFill="1" applyBorder="1"/>
    <xf numFmtId="164" fontId="2" fillId="3" borderId="8" xfId="0" applyNumberFormat="1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workbookViewId="0">
      <selection activeCell="M55" sqref="M55"/>
    </sheetView>
  </sheetViews>
  <sheetFormatPr defaultRowHeight="15" x14ac:dyDescent="0.2"/>
  <cols>
    <col min="1" max="1" width="2.85546875" customWidth="1"/>
    <col min="2" max="2" width="23" customWidth="1"/>
    <col min="3" max="3" width="5.42578125" customWidth="1"/>
    <col min="4" max="4" width="20.28515625" customWidth="1"/>
    <col min="5" max="5" width="10.42578125" customWidth="1"/>
    <col min="6" max="6" width="7.28515625" customWidth="1"/>
    <col min="7" max="7" width="9.140625" customWidth="1"/>
    <col min="8" max="8" width="10.42578125" customWidth="1"/>
    <col min="9" max="9" width="6.140625" customWidth="1"/>
    <col min="10" max="15" width="16" customWidth="1"/>
    <col min="16" max="16" width="12" customWidth="1"/>
  </cols>
  <sheetData>
    <row r="1" spans="1:16" ht="15.75" x14ac:dyDescent="0.25">
      <c r="A1" s="2" t="s">
        <v>0</v>
      </c>
    </row>
    <row r="2" spans="1:16" ht="12.75" x14ac:dyDescent="0.2"/>
    <row r="3" spans="1:16" ht="12.75" x14ac:dyDescent="0.2">
      <c r="A3" s="3" t="s">
        <v>1</v>
      </c>
      <c r="G3" s="3" t="s">
        <v>2</v>
      </c>
      <c r="K3" s="3" t="s">
        <v>3</v>
      </c>
      <c r="L3" s="3">
        <v>5.8099999999999999E-2</v>
      </c>
    </row>
    <row r="4" spans="1:16" ht="12.75" x14ac:dyDescent="0.2">
      <c r="A4" s="3" t="s">
        <v>4</v>
      </c>
      <c r="C4" t="s">
        <v>5</v>
      </c>
      <c r="G4" t="s">
        <v>6</v>
      </c>
    </row>
    <row r="5" spans="1:16" ht="12.75" x14ac:dyDescent="0.2">
      <c r="A5" s="3" t="s">
        <v>7</v>
      </c>
      <c r="C5">
        <v>0</v>
      </c>
      <c r="G5" t="s">
        <v>8</v>
      </c>
      <c r="K5" s="3" t="s">
        <v>9</v>
      </c>
      <c r="M5" t="s">
        <v>10</v>
      </c>
      <c r="O5" t="s">
        <v>11</v>
      </c>
      <c r="P5" s="1">
        <v>44811</v>
      </c>
    </row>
    <row r="6" spans="1:16" ht="12.75" x14ac:dyDescent="0.2">
      <c r="A6" s="3" t="s">
        <v>12</v>
      </c>
      <c r="C6">
        <v>10</v>
      </c>
      <c r="D6" t="s">
        <v>13</v>
      </c>
      <c r="K6" s="3" t="s">
        <v>14</v>
      </c>
      <c r="M6" t="s">
        <v>15</v>
      </c>
    </row>
    <row r="7" spans="1:16" ht="12.75" x14ac:dyDescent="0.2"/>
    <row r="8" spans="1:16" ht="12.75" x14ac:dyDescent="0.2">
      <c r="A8" s="4" t="s">
        <v>16</v>
      </c>
      <c r="B8" s="4"/>
      <c r="C8" s="4"/>
      <c r="D8" s="4"/>
      <c r="E8" s="4" t="s">
        <v>17</v>
      </c>
      <c r="F8" s="4" t="s">
        <v>18</v>
      </c>
      <c r="G8" s="4" t="s">
        <v>19</v>
      </c>
      <c r="H8" s="4" t="s">
        <v>20</v>
      </c>
      <c r="I8" s="4" t="s">
        <v>7</v>
      </c>
      <c r="J8" s="5" t="s">
        <v>21</v>
      </c>
      <c r="K8" s="6" t="s">
        <v>22</v>
      </c>
      <c r="L8" s="7" t="s">
        <v>23</v>
      </c>
      <c r="M8" s="8" t="s">
        <v>24</v>
      </c>
      <c r="N8" s="9" t="s">
        <v>25</v>
      </c>
      <c r="O8" s="10" t="s">
        <v>26</v>
      </c>
      <c r="P8" s="11" t="s">
        <v>27</v>
      </c>
    </row>
    <row r="9" spans="1:16" ht="12.75" x14ac:dyDescent="0.2">
      <c r="A9" t="s">
        <v>28</v>
      </c>
      <c r="H9" t="s">
        <v>29</v>
      </c>
      <c r="J9" s="12"/>
      <c r="K9" s="13"/>
      <c r="L9" s="14"/>
      <c r="M9" s="15"/>
      <c r="N9" s="16"/>
      <c r="O9" s="17"/>
      <c r="P9" s="18"/>
    </row>
    <row r="10" spans="1:16" ht="12.75" x14ac:dyDescent="0.2">
      <c r="B10" t="s">
        <v>30</v>
      </c>
      <c r="F10">
        <v>1</v>
      </c>
      <c r="I10">
        <v>1</v>
      </c>
      <c r="J10" s="12"/>
      <c r="K10" s="13">
        <v>3190</v>
      </c>
      <c r="L10" s="14">
        <f>(J10*I10*F10) + (K10*I10*F10*L3)</f>
        <v>185.339</v>
      </c>
      <c r="M10" s="15">
        <f>(J10*I10*F10/L3) + (K10*I10*F10)</f>
        <v>3190</v>
      </c>
      <c r="N10" s="16">
        <f>P10*L10</f>
        <v>0</v>
      </c>
      <c r="O10" s="17">
        <f>P10*M10</f>
        <v>0</v>
      </c>
      <c r="P10" s="18"/>
    </row>
    <row r="11" spans="1:16" ht="12.75" x14ac:dyDescent="0.2">
      <c r="A11" t="s">
        <v>31</v>
      </c>
      <c r="H11" t="s">
        <v>29</v>
      </c>
      <c r="J11" s="12"/>
      <c r="K11" s="13"/>
      <c r="L11" s="14"/>
      <c r="M11" s="15"/>
      <c r="N11" s="16"/>
      <c r="O11" s="17"/>
      <c r="P11" s="18"/>
    </row>
    <row r="12" spans="1:16" ht="12.75" x14ac:dyDescent="0.2">
      <c r="B12" t="s">
        <v>30</v>
      </c>
      <c r="F12">
        <v>2</v>
      </c>
      <c r="I12">
        <v>1</v>
      </c>
      <c r="J12" s="12"/>
      <c r="K12" s="13">
        <v>4700</v>
      </c>
      <c r="L12" s="14">
        <f>(J12*I12*F12) + (K12*I12*F12*L3)</f>
        <v>546.14</v>
      </c>
      <c r="M12" s="15">
        <f>(J12*I12*F12/L3) + (K12*I12*F12)</f>
        <v>9400</v>
      </c>
      <c r="N12" s="16">
        <f>P12*L12</f>
        <v>0</v>
      </c>
      <c r="O12" s="17">
        <f>P12*M12</f>
        <v>0</v>
      </c>
      <c r="P12" s="18"/>
    </row>
    <row r="13" spans="1:16" ht="12.75" x14ac:dyDescent="0.2">
      <c r="A13" t="s">
        <v>32</v>
      </c>
      <c r="H13" t="s">
        <v>33</v>
      </c>
      <c r="J13" s="12"/>
      <c r="K13" s="13"/>
      <c r="L13" s="14"/>
      <c r="M13" s="15"/>
      <c r="N13" s="16"/>
      <c r="O13" s="17"/>
      <c r="P13" s="18"/>
    </row>
    <row r="14" spans="1:16" ht="12.75" x14ac:dyDescent="0.2">
      <c r="B14" t="s">
        <v>30</v>
      </c>
      <c r="F14">
        <v>2</v>
      </c>
      <c r="I14">
        <v>1</v>
      </c>
      <c r="J14" s="12"/>
      <c r="K14" s="13">
        <v>3166</v>
      </c>
      <c r="L14" s="14">
        <f>(J14*I14*F14) + (K14*I14*F14*L3)</f>
        <v>367.88920000000002</v>
      </c>
      <c r="M14" s="15">
        <f>(J14*I14*F14/L3) + (K14*I14*F14)</f>
        <v>6332</v>
      </c>
      <c r="N14" s="16">
        <f>P14*L14</f>
        <v>0</v>
      </c>
      <c r="O14" s="17">
        <f>P14*M14</f>
        <v>0</v>
      </c>
      <c r="P14" s="18"/>
    </row>
    <row r="15" spans="1:16" ht="12.75" x14ac:dyDescent="0.2">
      <c r="A15" t="s">
        <v>34</v>
      </c>
      <c r="H15" t="s">
        <v>29</v>
      </c>
      <c r="J15" s="12"/>
      <c r="K15" s="13"/>
      <c r="L15" s="14"/>
      <c r="M15" s="15"/>
      <c r="N15" s="16"/>
      <c r="O15" s="17"/>
      <c r="P15" s="18"/>
    </row>
    <row r="16" spans="1:16" ht="12.75" x14ac:dyDescent="0.2">
      <c r="B16" t="s">
        <v>30</v>
      </c>
      <c r="F16">
        <v>1</v>
      </c>
      <c r="I16">
        <v>1</v>
      </c>
      <c r="J16" s="12"/>
      <c r="K16" s="13">
        <v>11130</v>
      </c>
      <c r="L16" s="14">
        <f>(J16*I16*F16) + (K16*I16*F16*L3)</f>
        <v>646.65300000000002</v>
      </c>
      <c r="M16" s="15">
        <f>(J16*I16*F16/L3) + (K16*I16*F16)</f>
        <v>11130</v>
      </c>
      <c r="N16" s="16">
        <f>P16*L16</f>
        <v>0</v>
      </c>
      <c r="O16" s="17">
        <f>P16*M16</f>
        <v>0</v>
      </c>
      <c r="P16" s="18"/>
    </row>
    <row r="17" spans="1:16" ht="12.75" x14ac:dyDescent="0.2">
      <c r="A17" t="s">
        <v>35</v>
      </c>
      <c r="H17" t="s">
        <v>29</v>
      </c>
      <c r="J17" s="12"/>
      <c r="K17" s="13"/>
      <c r="L17" s="14"/>
      <c r="M17" s="15"/>
      <c r="N17" s="16"/>
      <c r="O17" s="17"/>
      <c r="P17" s="18"/>
    </row>
    <row r="18" spans="1:16" ht="12.75" x14ac:dyDescent="0.2">
      <c r="B18" t="s">
        <v>30</v>
      </c>
      <c r="F18">
        <v>2</v>
      </c>
      <c r="I18">
        <v>1</v>
      </c>
      <c r="J18" s="12"/>
      <c r="K18" s="13">
        <v>3980</v>
      </c>
      <c r="L18" s="14">
        <f>(J18*I18*F18) + (K18*I18*F18*L3)</f>
        <v>462.476</v>
      </c>
      <c r="M18" s="15">
        <f>(J18*I18*F18/L3) + (K18*I18*F18)</f>
        <v>7960</v>
      </c>
      <c r="N18" s="16">
        <f>P18*L18</f>
        <v>0</v>
      </c>
      <c r="O18" s="17">
        <f>P18*M18</f>
        <v>0</v>
      </c>
      <c r="P18" s="18"/>
    </row>
    <row r="19" spans="1:16" ht="12.75" x14ac:dyDescent="0.2">
      <c r="A19" t="s">
        <v>36</v>
      </c>
      <c r="H19" t="s">
        <v>29</v>
      </c>
      <c r="J19" s="12"/>
      <c r="K19" s="13"/>
      <c r="L19" s="14"/>
      <c r="M19" s="15"/>
      <c r="N19" s="16"/>
      <c r="O19" s="17"/>
      <c r="P19" s="18"/>
    </row>
    <row r="20" spans="1:16" ht="12.75" x14ac:dyDescent="0.2">
      <c r="B20" t="s">
        <v>30</v>
      </c>
      <c r="F20">
        <v>1</v>
      </c>
      <c r="I20">
        <v>3</v>
      </c>
      <c r="J20" s="12"/>
      <c r="K20" s="13">
        <v>7350</v>
      </c>
      <c r="L20" s="14">
        <f>(J20*I20*F20) + (K20*I20*F20*L3)</f>
        <v>1281.105</v>
      </c>
      <c r="M20" s="15">
        <f>(J20*I20*F20/L3) + (K20*I20*F20)</f>
        <v>22050</v>
      </c>
      <c r="N20" s="16">
        <f>P20*L20</f>
        <v>0</v>
      </c>
      <c r="O20" s="17">
        <f>P20*M20</f>
        <v>0</v>
      </c>
      <c r="P20" s="18"/>
    </row>
    <row r="21" spans="1:16" ht="12.75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1"/>
      <c r="K21" s="22"/>
      <c r="L21" s="23"/>
      <c r="M21" s="24"/>
      <c r="N21" s="25"/>
      <c r="O21" s="26"/>
      <c r="P21" s="19"/>
    </row>
    <row r="22" spans="1:16" ht="12.75" x14ac:dyDescent="0.2">
      <c r="L22" s="27">
        <f>SUM(L8:L21)</f>
        <v>3489.6022000000003</v>
      </c>
      <c r="M22" s="28">
        <f>SUM(M8:M21)</f>
        <v>60062</v>
      </c>
      <c r="N22" s="29">
        <f>SUM(N8:N21)</f>
        <v>0</v>
      </c>
      <c r="O22" s="30">
        <f>SUM(O8:O21)</f>
        <v>0</v>
      </c>
    </row>
    <row r="23" spans="1:16" ht="12.75" x14ac:dyDescent="0.2"/>
    <row r="24" spans="1:16" ht="12.75" x14ac:dyDescent="0.2">
      <c r="A24" s="31" t="s">
        <v>37</v>
      </c>
      <c r="B24" s="31"/>
      <c r="C24" s="31"/>
      <c r="D24" s="31"/>
      <c r="E24" s="31" t="s">
        <v>17</v>
      </c>
      <c r="F24" s="31"/>
      <c r="G24" s="31" t="s">
        <v>38</v>
      </c>
      <c r="H24" s="31" t="s">
        <v>39</v>
      </c>
      <c r="I24" s="31" t="s">
        <v>7</v>
      </c>
      <c r="J24" s="32" t="s">
        <v>21</v>
      </c>
      <c r="K24" s="33" t="s">
        <v>22</v>
      </c>
      <c r="L24" s="7" t="s">
        <v>23</v>
      </c>
      <c r="M24" s="8" t="s">
        <v>24</v>
      </c>
      <c r="N24" s="9" t="s">
        <v>25</v>
      </c>
      <c r="O24" s="10" t="s">
        <v>26</v>
      </c>
      <c r="P24" s="11" t="s">
        <v>27</v>
      </c>
    </row>
    <row r="25" spans="1:16" ht="12.75" x14ac:dyDescent="0.2">
      <c r="J25" s="12"/>
      <c r="K25" s="13"/>
      <c r="L25" s="14"/>
      <c r="M25" s="15"/>
      <c r="N25" s="16"/>
      <c r="O25" s="17"/>
      <c r="P25" s="18"/>
    </row>
    <row r="26" spans="1:16" ht="12.75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1"/>
      <c r="K26" s="22"/>
      <c r="L26" s="23"/>
      <c r="M26" s="24"/>
      <c r="N26" s="25"/>
      <c r="O26" s="26"/>
      <c r="P26" s="19"/>
    </row>
    <row r="27" spans="1:16" ht="12.75" x14ac:dyDescent="0.2">
      <c r="L27" s="27">
        <f>SUM(L25:L26)</f>
        <v>0</v>
      </c>
      <c r="M27" s="28">
        <f>SUM(M25:M26)</f>
        <v>0</v>
      </c>
      <c r="N27" s="29">
        <f>SUM(N25:N26)</f>
        <v>0</v>
      </c>
      <c r="O27" s="30">
        <f>SUM(O25:O26)</f>
        <v>0</v>
      </c>
    </row>
    <row r="28" spans="1:16" ht="12.75" x14ac:dyDescent="0.2"/>
    <row r="29" spans="1:16" ht="12.75" x14ac:dyDescent="0.2">
      <c r="A29" s="31" t="s">
        <v>40</v>
      </c>
      <c r="B29" s="31"/>
      <c r="C29" s="31"/>
      <c r="D29" s="31"/>
      <c r="E29" s="31" t="s">
        <v>17</v>
      </c>
      <c r="F29" s="31"/>
      <c r="G29" s="31" t="s">
        <v>38</v>
      </c>
      <c r="H29" s="31" t="s">
        <v>41</v>
      </c>
      <c r="I29" s="31" t="s">
        <v>7</v>
      </c>
      <c r="J29" s="32" t="s">
        <v>21</v>
      </c>
      <c r="K29" s="33" t="s">
        <v>22</v>
      </c>
      <c r="L29" s="7" t="s">
        <v>23</v>
      </c>
      <c r="M29" s="8" t="s">
        <v>24</v>
      </c>
      <c r="N29" s="9" t="s">
        <v>25</v>
      </c>
      <c r="O29" s="10" t="s">
        <v>26</v>
      </c>
      <c r="P29" s="11" t="s">
        <v>27</v>
      </c>
    </row>
    <row r="30" spans="1:16" ht="12.75" x14ac:dyDescent="0.2">
      <c r="J30" s="12"/>
      <c r="K30" s="13"/>
      <c r="L30" s="14"/>
      <c r="M30" s="15"/>
      <c r="N30" s="16"/>
      <c r="O30" s="17"/>
      <c r="P30" s="18"/>
    </row>
    <row r="31" spans="1:16" ht="12.75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22"/>
      <c r="L31" s="23"/>
      <c r="M31" s="24"/>
      <c r="N31" s="25"/>
      <c r="O31" s="26"/>
      <c r="P31" s="19"/>
    </row>
    <row r="32" spans="1:16" ht="12.75" x14ac:dyDescent="0.2">
      <c r="L32" s="27">
        <f>SUM(L30:L31)</f>
        <v>0</v>
      </c>
      <c r="M32" s="28">
        <f>SUM(M30:M31)</f>
        <v>0</v>
      </c>
      <c r="N32" s="29">
        <f>SUM(N30:N31)</f>
        <v>0</v>
      </c>
      <c r="O32" s="30">
        <f>SUM(O30:O31)</f>
        <v>0</v>
      </c>
    </row>
    <row r="33" spans="1:16" ht="12.75" x14ac:dyDescent="0.2"/>
    <row r="34" spans="1:16" ht="12.75" x14ac:dyDescent="0.2">
      <c r="A34" s="31" t="s">
        <v>42</v>
      </c>
      <c r="B34" s="31"/>
      <c r="C34" s="31"/>
      <c r="D34" s="31" t="s">
        <v>43</v>
      </c>
      <c r="E34" s="31" t="s">
        <v>17</v>
      </c>
      <c r="F34" s="31"/>
      <c r="G34" s="31" t="s">
        <v>44</v>
      </c>
      <c r="H34" s="31" t="s">
        <v>45</v>
      </c>
      <c r="I34" s="31" t="s">
        <v>13</v>
      </c>
      <c r="J34" s="32" t="s">
        <v>21</v>
      </c>
      <c r="K34" s="33" t="s">
        <v>22</v>
      </c>
      <c r="L34" s="7" t="s">
        <v>23</v>
      </c>
      <c r="M34" s="8" t="s">
        <v>24</v>
      </c>
      <c r="N34" s="9" t="s">
        <v>25</v>
      </c>
      <c r="O34" s="10" t="s">
        <v>26</v>
      </c>
      <c r="P34" s="11" t="s">
        <v>27</v>
      </c>
    </row>
    <row r="35" spans="1:16" ht="12.75" x14ac:dyDescent="0.2">
      <c r="A35" t="s">
        <v>52</v>
      </c>
      <c r="I35">
        <v>10</v>
      </c>
      <c r="J35" s="12"/>
      <c r="K35" s="13">
        <v>1850</v>
      </c>
      <c r="L35" s="14"/>
      <c r="M35" s="15">
        <v>12000</v>
      </c>
      <c r="N35" s="16"/>
      <c r="O35" s="17"/>
      <c r="P35" s="18"/>
    </row>
    <row r="36" spans="1:16" ht="12.75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1"/>
      <c r="K36" s="22"/>
      <c r="L36" s="23"/>
      <c r="M36" s="24"/>
      <c r="N36" s="25"/>
      <c r="O36" s="26"/>
      <c r="P36" s="19"/>
    </row>
    <row r="37" spans="1:16" ht="12.75" x14ac:dyDescent="0.2">
      <c r="L37" s="27">
        <f>SUM(L35:L36)</f>
        <v>0</v>
      </c>
      <c r="M37" s="28">
        <f>SUM(M35:M36)</f>
        <v>12000</v>
      </c>
      <c r="N37" s="29">
        <f>SUM(N35:N36)</f>
        <v>0</v>
      </c>
      <c r="O37" s="30">
        <f>SUM(O35:O36)</f>
        <v>0</v>
      </c>
    </row>
    <row r="38" spans="1:16" ht="12.75" x14ac:dyDescent="0.2"/>
    <row r="39" spans="1:16" ht="12.75" x14ac:dyDescent="0.2">
      <c r="A39" s="31" t="s">
        <v>46</v>
      </c>
      <c r="B39" s="31"/>
      <c r="C39" s="31"/>
      <c r="D39" s="31"/>
      <c r="E39" s="31" t="s">
        <v>17</v>
      </c>
      <c r="F39" s="31"/>
      <c r="G39" s="31" t="s">
        <v>47</v>
      </c>
      <c r="H39" s="31" t="s">
        <v>45</v>
      </c>
      <c r="I39" s="31" t="s">
        <v>48</v>
      </c>
      <c r="J39" s="32" t="s">
        <v>21</v>
      </c>
      <c r="K39" s="33" t="s">
        <v>22</v>
      </c>
      <c r="L39" s="7" t="s">
        <v>23</v>
      </c>
      <c r="M39" s="8" t="s">
        <v>24</v>
      </c>
      <c r="N39" s="9" t="s">
        <v>25</v>
      </c>
      <c r="O39" s="10" t="s">
        <v>26</v>
      </c>
      <c r="P39" s="11" t="s">
        <v>27</v>
      </c>
    </row>
    <row r="40" spans="1:16" ht="12.75" x14ac:dyDescent="0.2">
      <c r="A40" t="s">
        <v>53</v>
      </c>
      <c r="I40">
        <v>2</v>
      </c>
      <c r="J40" s="12"/>
      <c r="K40" s="13">
        <v>400</v>
      </c>
      <c r="L40" s="14"/>
      <c r="M40" s="15">
        <v>800</v>
      </c>
      <c r="N40" s="16"/>
      <c r="O40" s="17"/>
      <c r="P40" s="18"/>
    </row>
    <row r="41" spans="1:16" ht="12.75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1"/>
      <c r="K41" s="22"/>
      <c r="L41" s="23"/>
      <c r="M41" s="24"/>
      <c r="N41" s="25"/>
      <c r="O41" s="26"/>
      <c r="P41" s="19"/>
    </row>
    <row r="42" spans="1:16" ht="12.75" x14ac:dyDescent="0.2">
      <c r="L42" s="27">
        <f>SUM(L40:L41)</f>
        <v>0</v>
      </c>
      <c r="M42" s="28">
        <f>SUM(M40:M41)</f>
        <v>800</v>
      </c>
      <c r="N42" s="29">
        <f>SUM(N40:N41)</f>
        <v>0</v>
      </c>
      <c r="O42" s="30">
        <f>SUM(O40:O41)</f>
        <v>0</v>
      </c>
    </row>
    <row r="43" spans="1:16" ht="12.75" x14ac:dyDescent="0.2"/>
    <row r="44" spans="1:16" ht="12.75" x14ac:dyDescent="0.2">
      <c r="A44" s="31" t="s">
        <v>49</v>
      </c>
      <c r="B44" s="31"/>
      <c r="C44" s="31"/>
      <c r="D44" s="31"/>
      <c r="E44" s="31" t="s">
        <v>17</v>
      </c>
      <c r="F44" s="31"/>
      <c r="G44" s="31" t="s">
        <v>47</v>
      </c>
      <c r="H44" s="31" t="s">
        <v>45</v>
      </c>
      <c r="I44" s="31" t="s">
        <v>48</v>
      </c>
      <c r="J44" s="32" t="s">
        <v>21</v>
      </c>
      <c r="K44" s="33" t="s">
        <v>22</v>
      </c>
      <c r="L44" s="7" t="s">
        <v>23</v>
      </c>
      <c r="M44" s="8" t="s">
        <v>24</v>
      </c>
      <c r="N44" s="9" t="s">
        <v>25</v>
      </c>
      <c r="O44" s="10" t="s">
        <v>26</v>
      </c>
      <c r="P44" s="11" t="s">
        <v>27</v>
      </c>
    </row>
    <row r="45" spans="1:16" ht="12.75" x14ac:dyDescent="0.2">
      <c r="A45" t="s">
        <v>62</v>
      </c>
      <c r="I45">
        <v>1</v>
      </c>
      <c r="J45" s="12"/>
      <c r="K45" s="13">
        <v>1200</v>
      </c>
      <c r="L45" s="14">
        <f>(J45*I45) + (K45*I45*L3)</f>
        <v>69.72</v>
      </c>
      <c r="M45" s="15">
        <f>(J45*I45/L3) + (K45*I45)</f>
        <v>1200</v>
      </c>
      <c r="N45" s="16">
        <f>P45*L45</f>
        <v>0</v>
      </c>
      <c r="O45" s="17">
        <f>P45*M45</f>
        <v>0</v>
      </c>
      <c r="P45" s="18"/>
    </row>
    <row r="46" spans="1:16" ht="12.75" x14ac:dyDescent="0.2">
      <c r="A46" t="s">
        <v>63</v>
      </c>
      <c r="I46">
        <v>1</v>
      </c>
      <c r="J46" s="12"/>
      <c r="K46" s="13">
        <v>1200</v>
      </c>
      <c r="L46" s="14">
        <f>(J46*I46) + (K46*I46*L3)</f>
        <v>69.72</v>
      </c>
      <c r="M46" s="15">
        <f>(J46*I46/L3) + (K46*I46)</f>
        <v>1200</v>
      </c>
      <c r="N46" s="16">
        <f>P46*L46</f>
        <v>0</v>
      </c>
      <c r="O46" s="17">
        <f>P46*M46</f>
        <v>0</v>
      </c>
      <c r="P46" s="18"/>
    </row>
    <row r="47" spans="1:16" ht="12.75" x14ac:dyDescent="0.2">
      <c r="A47" t="s">
        <v>63</v>
      </c>
      <c r="I47">
        <v>1</v>
      </c>
      <c r="J47" s="12"/>
      <c r="K47" s="13">
        <v>1200</v>
      </c>
      <c r="L47" s="14">
        <f>(J47*I47) + (K47*I47*L3)</f>
        <v>69.72</v>
      </c>
      <c r="M47" s="15">
        <f>(J47*I47/L3) + (K47*I47)</f>
        <v>1200</v>
      </c>
      <c r="N47" s="16">
        <f>P47*L47</f>
        <v>0</v>
      </c>
      <c r="O47" s="17">
        <f>P47*M47</f>
        <v>0</v>
      </c>
      <c r="P47" s="18"/>
    </row>
    <row r="48" spans="1:16" ht="12.75" x14ac:dyDescent="0.2">
      <c r="A48" t="s">
        <v>63</v>
      </c>
      <c r="I48">
        <v>1</v>
      </c>
      <c r="J48" s="12"/>
      <c r="K48" s="13">
        <v>1200</v>
      </c>
      <c r="L48" s="14">
        <f>(J48*I48) + (K48*I48*L3)</f>
        <v>69.72</v>
      </c>
      <c r="M48" s="15">
        <f>(J48*I48/L3) + (K48*I48)</f>
        <v>1200</v>
      </c>
      <c r="N48" s="16">
        <f>P48*L48</f>
        <v>0</v>
      </c>
      <c r="O48" s="17">
        <f>P48*M48</f>
        <v>0</v>
      </c>
      <c r="P48" s="18"/>
    </row>
    <row r="49" spans="1:16" ht="12.75" x14ac:dyDescent="0.2">
      <c r="A49" t="s">
        <v>64</v>
      </c>
      <c r="I49">
        <v>1</v>
      </c>
      <c r="J49" s="12"/>
      <c r="K49" s="13">
        <v>1200</v>
      </c>
      <c r="L49" s="14">
        <f>(J49*I49) + (K49*I49*L3)</f>
        <v>69.72</v>
      </c>
      <c r="M49" s="15">
        <f>(J49*I49/L3) + (K49*I49)</f>
        <v>1200</v>
      </c>
      <c r="N49" s="16">
        <f>P49*L49</f>
        <v>0</v>
      </c>
      <c r="O49" s="17">
        <f>P49*M49</f>
        <v>0</v>
      </c>
      <c r="P49" s="18"/>
    </row>
    <row r="50" spans="1:16" ht="12.75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1"/>
      <c r="K50" s="22"/>
      <c r="L50" s="23"/>
      <c r="M50" s="24"/>
      <c r="N50" s="25"/>
      <c r="O50" s="26"/>
      <c r="P50" s="19"/>
    </row>
    <row r="51" spans="1:16" ht="12.75" x14ac:dyDescent="0.2">
      <c r="L51" s="27">
        <f>SUM(L45:L50)</f>
        <v>348.6</v>
      </c>
      <c r="M51" s="28">
        <f>SUM(M45:M50)</f>
        <v>6000</v>
      </c>
      <c r="N51" s="29">
        <f>SUM(N45:N50)</f>
        <v>0</v>
      </c>
      <c r="O51" s="30">
        <f>SUM(O45:O50)</f>
        <v>0</v>
      </c>
    </row>
    <row r="52" spans="1:16" ht="12.75" x14ac:dyDescent="0.2"/>
    <row r="53" spans="1:16" ht="12.75" x14ac:dyDescent="0.2">
      <c r="A53" s="31" t="s">
        <v>50</v>
      </c>
      <c r="B53" s="31"/>
      <c r="C53" s="31"/>
      <c r="D53" s="31"/>
      <c r="E53" s="31" t="s">
        <v>17</v>
      </c>
      <c r="F53" s="31" t="s">
        <v>13</v>
      </c>
      <c r="G53" s="31" t="s">
        <v>47</v>
      </c>
      <c r="H53" s="31" t="s">
        <v>45</v>
      </c>
      <c r="I53" s="31" t="s">
        <v>48</v>
      </c>
      <c r="J53" s="32" t="s">
        <v>21</v>
      </c>
      <c r="K53" s="33" t="s">
        <v>22</v>
      </c>
      <c r="L53" s="7" t="s">
        <v>23</v>
      </c>
      <c r="M53" s="8" t="s">
        <v>24</v>
      </c>
      <c r="N53" s="9" t="s">
        <v>25</v>
      </c>
      <c r="O53" s="10" t="s">
        <v>26</v>
      </c>
      <c r="P53" s="11" t="s">
        <v>27</v>
      </c>
    </row>
    <row r="54" spans="1:16" ht="12.75" x14ac:dyDescent="0.2">
      <c r="A54" s="20" t="s">
        <v>65</v>
      </c>
      <c r="B54" s="20"/>
      <c r="C54" s="20"/>
      <c r="D54" s="20"/>
      <c r="E54" s="20"/>
      <c r="F54" s="20"/>
      <c r="G54" s="20"/>
      <c r="H54" s="20"/>
      <c r="I54" s="20"/>
      <c r="J54" s="21"/>
      <c r="K54" s="22"/>
      <c r="L54" s="23"/>
      <c r="M54" s="24">
        <v>5958.58</v>
      </c>
      <c r="N54" s="25"/>
      <c r="O54" s="26"/>
      <c r="P54" s="19"/>
    </row>
    <row r="55" spans="1:16" ht="12.75" x14ac:dyDescent="0.2">
      <c r="L55" s="27">
        <f>SUM(L54:L54)</f>
        <v>0</v>
      </c>
      <c r="M55" s="28">
        <f>SUM(M54:M54)</f>
        <v>5958.58</v>
      </c>
      <c r="N55" s="29">
        <f>SUM(N54:N54)</f>
        <v>0</v>
      </c>
      <c r="O55" s="30">
        <f>SUM(O54:O54)</f>
        <v>0</v>
      </c>
    </row>
    <row r="56" spans="1:16" ht="12.75" x14ac:dyDescent="0.2"/>
    <row r="57" spans="1:16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34" t="s">
        <v>51</v>
      </c>
      <c r="K57" s="35"/>
      <c r="L57" s="36">
        <f>L22+L27+L32+L37+L42+L51+L55</f>
        <v>3838.2022000000002</v>
      </c>
      <c r="M57" s="37">
        <f>M22+M27+M32+M37+M42+M51+M55</f>
        <v>84820.58</v>
      </c>
      <c r="N57" s="38">
        <f>N22+N27+N32+N37+N42+N51+N55</f>
        <v>0</v>
      </c>
      <c r="O57" s="39">
        <f>O22+O27+O32+O37+O42+O51+O55</f>
        <v>0</v>
      </c>
      <c r="P57" s="2"/>
    </row>
    <row r="58" spans="1:16" ht="12.75" x14ac:dyDescent="0.2">
      <c r="B58" s="40" t="s">
        <v>54</v>
      </c>
    </row>
    <row r="59" spans="1:16" x14ac:dyDescent="0.2">
      <c r="B59" t="s">
        <v>55</v>
      </c>
      <c r="C59" t="s">
        <v>31</v>
      </c>
    </row>
    <row r="60" spans="1:16" x14ac:dyDescent="0.2">
      <c r="B60" t="s">
        <v>56</v>
      </c>
      <c r="C60" t="s">
        <v>32</v>
      </c>
    </row>
    <row r="61" spans="1:16" x14ac:dyDescent="0.2">
      <c r="B61" t="s">
        <v>57</v>
      </c>
      <c r="C61" t="s">
        <v>58</v>
      </c>
    </row>
    <row r="62" spans="1:16" x14ac:dyDescent="0.2">
      <c r="B62" t="s">
        <v>59</v>
      </c>
      <c r="C62" t="s">
        <v>60</v>
      </c>
    </row>
    <row r="63" spans="1:16" x14ac:dyDescent="0.2">
      <c r="B63" t="s">
        <v>61</v>
      </c>
    </row>
    <row r="64" spans="1:16" x14ac:dyDescent="0.2">
      <c r="B6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Itinerary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2022-09-09T13:27:41Z</dcterms:created>
  <dcterms:modified xsi:type="dcterms:W3CDTF">2022-09-09T13:27:41Z</dcterms:modified>
</cp:coreProperties>
</file>