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Volumes/Gemma Backup/Pricings/"/>
    </mc:Choice>
  </mc:AlternateContent>
  <bookViews>
    <workbookView xWindow="240" yWindow="460" windowWidth="25360" windowHeight="14520" tabRatio="500"/>
  </bookViews>
  <sheets>
    <sheet name="Itinerary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1" l="1"/>
  <c r="M12" i="1"/>
  <c r="M14" i="1"/>
  <c r="M16" i="1"/>
  <c r="M18" i="1"/>
  <c r="M20" i="1"/>
  <c r="M22" i="1"/>
  <c r="M24" i="1"/>
  <c r="M26" i="1"/>
  <c r="M28" i="1"/>
  <c r="M48" i="1"/>
  <c r="L10" i="1"/>
  <c r="L12" i="1"/>
  <c r="L14" i="1"/>
  <c r="L16" i="1"/>
  <c r="L18" i="1"/>
  <c r="L20" i="1"/>
  <c r="L22" i="1"/>
  <c r="L24" i="1"/>
  <c r="L26" i="1"/>
  <c r="L28" i="1"/>
  <c r="L48" i="1"/>
  <c r="M30" i="1"/>
  <c r="M35" i="1"/>
  <c r="M40" i="1"/>
  <c r="M45" i="1"/>
  <c r="M50" i="1"/>
  <c r="M54" i="1"/>
  <c r="M56" i="1"/>
  <c r="L30" i="1"/>
  <c r="L35" i="1"/>
  <c r="L40" i="1"/>
  <c r="L45" i="1"/>
  <c r="L50" i="1"/>
  <c r="L54" i="1"/>
  <c r="L56" i="1"/>
</calcChain>
</file>

<file path=xl/sharedStrings.xml><?xml version="1.0" encoding="utf-8"?>
<sst xmlns="http://schemas.openxmlformats.org/spreadsheetml/2006/main" count="107" uniqueCount="60">
  <si>
    <t>Quotation Summary</t>
  </si>
  <si>
    <t>Client Name</t>
  </si>
  <si>
    <t>Sawin</t>
  </si>
  <si>
    <t>Dates</t>
  </si>
  <si>
    <t>R / $ exchange rate</t>
  </si>
  <si>
    <t>Itinerary Name</t>
  </si>
  <si>
    <t>Debbie Sawin - 2018</t>
  </si>
  <si>
    <t>Start</t>
  </si>
  <si>
    <t>GUESTS</t>
  </si>
  <si>
    <t>End</t>
  </si>
  <si>
    <t>Consultant</t>
  </si>
  <si>
    <t>Gemma Dry</t>
  </si>
  <si>
    <t>Date of Quote</t>
  </si>
  <si>
    <t>Length</t>
  </si>
  <si>
    <t>Days</t>
  </si>
  <si>
    <t>Reference</t>
  </si>
  <si>
    <t>Sawin 2018</t>
  </si>
  <si>
    <t>ACCOMMODATION</t>
  </si>
  <si>
    <t>Date</t>
  </si>
  <si>
    <t>Nights</t>
  </si>
  <si>
    <t>Override</t>
  </si>
  <si>
    <t>Basis</t>
  </si>
  <si>
    <t>Price (ZAR)</t>
  </si>
  <si>
    <t>Price (USD)</t>
  </si>
  <si>
    <t>Total (ZAR)</t>
  </si>
  <si>
    <t>Total (USD)</t>
  </si>
  <si>
    <t>Hilltop Guest House</t>
  </si>
  <si>
    <t>B&amp;B</t>
  </si>
  <si>
    <t>Deluxe Double</t>
  </si>
  <si>
    <t>Auob Country Lodge</t>
  </si>
  <si>
    <t>D, B&amp;B</t>
  </si>
  <si>
    <t>Double Room</t>
  </si>
  <si>
    <t>River Place Manor</t>
  </si>
  <si>
    <t>Deluxe River Facing Room</t>
  </si>
  <si>
    <t>Norotshama River Resort</t>
  </si>
  <si>
    <t>Rivers Edge Room</t>
  </si>
  <si>
    <t>Canyon Lodge Gondwana Collection Namibia</t>
  </si>
  <si>
    <t>Klein-Aus Vista Eagle's Nest Chalets Gondwana Collection Namibia</t>
  </si>
  <si>
    <t>Eagles View Room</t>
  </si>
  <si>
    <t>Kairos Cottage B&amp;B and Coffee Shop</t>
  </si>
  <si>
    <t>Greenfire Desert Lodge</t>
  </si>
  <si>
    <t>FB+</t>
  </si>
  <si>
    <t>Namseb Game Lodge</t>
  </si>
  <si>
    <t>Teufelskrallen Tented Lodge</t>
  </si>
  <si>
    <t>Double/Twin Tent</t>
  </si>
  <si>
    <t>FLIGHTS</t>
  </si>
  <si>
    <t>Class</t>
  </si>
  <si>
    <t>Carrier</t>
  </si>
  <si>
    <t>CAR RENTALS</t>
  </si>
  <si>
    <t>Pick Up</t>
  </si>
  <si>
    <t>Category</t>
  </si>
  <si>
    <t>Includes</t>
  </si>
  <si>
    <t>TRANSFERS</t>
  </si>
  <si>
    <t>Code</t>
  </si>
  <si>
    <t>Services</t>
  </si>
  <si>
    <t>ACTIVITIES</t>
  </si>
  <si>
    <t>Coastway Safaris Pomona/Bogenfels Tour</t>
  </si>
  <si>
    <t>MISCELLANEOUS</t>
  </si>
  <si>
    <t>TOTAL</t>
  </si>
  <si>
    <t>Toyota Hilux - Double Cab - Unlimited Mileage - 3 Spares - MANUAL - Standard Insurance with N$30,000 excess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</si>
</sst>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-[$$-409]* #,##0.00_ ;_-[$$-409]* \-#,##0.00\ ;_-[$$-409]* &quot;-&quot;??_ ;_-@_ "/>
  </numFmts>
  <fonts count="4" x14ac:knownFonts="1"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4"/>
      </patternFill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2" fillId="0" borderId="0" xfId="0" applyNumberFormat="1" applyFont="1" applyFill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/>
    <xf numFmtId="164" fontId="1" fillId="2" borderId="2" xfId="0" applyNumberFormat="1" applyFont="1" applyFill="1" applyBorder="1"/>
    <xf numFmtId="165" fontId="1" fillId="2" borderId="2" xfId="0" applyNumberFormat="1" applyFont="1" applyFill="1" applyBorder="1"/>
    <xf numFmtId="164" fontId="1" fillId="3" borderId="2" xfId="0" applyNumberFormat="1" applyFont="1" applyFill="1" applyBorder="1"/>
    <xf numFmtId="165" fontId="1" fillId="3" borderId="2" xfId="0" applyNumberFormat="1" applyFont="1" applyFill="1" applyBorder="1"/>
    <xf numFmtId="164" fontId="0" fillId="0" borderId="3" xfId="0" applyNumberFormat="1" applyFont="1" applyFill="1" applyBorder="1"/>
    <xf numFmtId="165" fontId="0" fillId="0" borderId="3" xfId="0" applyNumberFormat="1" applyFont="1" applyFill="1" applyBorder="1"/>
    <xf numFmtId="164" fontId="0" fillId="3" borderId="3" xfId="0" applyNumberFormat="1" applyFont="1" applyFill="1" applyBorder="1"/>
    <xf numFmtId="165" fontId="0" fillId="3" borderId="3" xfId="0" applyNumberFormat="1" applyFont="1" applyFill="1" applyBorder="1"/>
    <xf numFmtId="0" fontId="0" fillId="0" borderId="4" xfId="0" applyNumberFormat="1" applyFont="1" applyFill="1" applyBorder="1"/>
    <xf numFmtId="164" fontId="0" fillId="0" borderId="5" xfId="0" applyNumberFormat="1" applyFont="1" applyFill="1" applyBorder="1"/>
    <xf numFmtId="165" fontId="0" fillId="0" borderId="5" xfId="0" applyNumberFormat="1" applyFont="1" applyFill="1" applyBorder="1"/>
    <xf numFmtId="164" fontId="0" fillId="3" borderId="5" xfId="0" applyNumberFormat="1" applyFont="1" applyFill="1" applyBorder="1"/>
    <xf numFmtId="165" fontId="0" fillId="3" borderId="5" xfId="0" applyNumberFormat="1" applyFont="1" applyFill="1" applyBorder="1"/>
    <xf numFmtId="164" fontId="0" fillId="3" borderId="2" xfId="0" applyNumberFormat="1" applyFont="1" applyFill="1" applyBorder="1"/>
    <xf numFmtId="165" fontId="0" fillId="3" borderId="2" xfId="0" applyNumberFormat="1" applyFont="1" applyFill="1" applyBorder="1"/>
    <xf numFmtId="0" fontId="1" fillId="0" borderId="1" xfId="0" applyNumberFormat="1" applyFont="1" applyFill="1" applyBorder="1"/>
    <xf numFmtId="164" fontId="1" fillId="0" borderId="2" xfId="0" applyNumberFormat="1" applyFont="1" applyFill="1" applyBorder="1"/>
    <xf numFmtId="165" fontId="1" fillId="0" borderId="2" xfId="0" applyNumberFormat="1" applyFont="1" applyFill="1" applyBorder="1"/>
    <xf numFmtId="0" fontId="2" fillId="0" borderId="6" xfId="0" applyNumberFormat="1" applyFont="1" applyFill="1" applyBorder="1"/>
    <xf numFmtId="0" fontId="2" fillId="0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0" fontId="0" fillId="0" borderId="4" xfId="0" applyBorder="1"/>
    <xf numFmtId="14" fontId="0" fillId="0" borderId="4" xfId="0" applyNumberFormat="1" applyBorder="1"/>
    <xf numFmtId="0" fontId="0" fillId="0" borderId="7" xfId="0" applyBorder="1"/>
    <xf numFmtId="164" fontId="0" fillId="0" borderId="8" xfId="0" applyNumberFormat="1" applyFont="1" applyFill="1" applyBorder="1"/>
    <xf numFmtId="165" fontId="0" fillId="0" borderId="8" xfId="0" applyNumberFormat="1" applyFont="1" applyFill="1" applyBorder="1"/>
    <xf numFmtId="164" fontId="0" fillId="3" borderId="8" xfId="0" applyNumberFormat="1" applyFont="1" applyFill="1" applyBorder="1"/>
    <xf numFmtId="165" fontId="0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9"/>
  <sheetViews>
    <sheetView tabSelected="1" topLeftCell="A30" workbookViewId="0">
      <selection activeCell="K48" sqref="K48"/>
    </sheetView>
  </sheetViews>
  <sheetFormatPr baseColWidth="10" defaultRowHeight="16" x14ac:dyDescent="0.2"/>
  <cols>
    <col min="1" max="1" width="2.796875" customWidth="1"/>
    <col min="2" max="2" width="23" customWidth="1"/>
    <col min="3" max="3" width="5.3984375" customWidth="1"/>
    <col min="4" max="4" width="20.19921875" customWidth="1"/>
    <col min="5" max="5" width="16.59765625" customWidth="1"/>
    <col min="6" max="6" width="7.19921875" customWidth="1"/>
    <col min="7" max="7" width="9.19921875" customWidth="1"/>
    <col min="8" max="8" width="19.3984375" customWidth="1"/>
    <col min="9" max="9" width="6.19921875" customWidth="1"/>
    <col min="10" max="13" width="16" customWidth="1"/>
  </cols>
  <sheetData>
    <row r="1" spans="1:13" x14ac:dyDescent="0.2">
      <c r="A1" s="2" t="s">
        <v>0</v>
      </c>
    </row>
    <row r="2" spans="1:13" ht="14" x14ac:dyDescent="0.2"/>
    <row r="3" spans="1:13" ht="14" x14ac:dyDescent="0.2">
      <c r="A3" s="3" t="s">
        <v>1</v>
      </c>
      <c r="C3" t="s">
        <v>2</v>
      </c>
      <c r="G3" s="3" t="s">
        <v>3</v>
      </c>
      <c r="K3" s="3" t="s">
        <v>4</v>
      </c>
      <c r="L3" s="3">
        <v>12.335000000000001</v>
      </c>
    </row>
    <row r="4" spans="1:13" ht="14" x14ac:dyDescent="0.2">
      <c r="A4" s="3" t="s">
        <v>5</v>
      </c>
      <c r="C4" t="s">
        <v>6</v>
      </c>
      <c r="G4" t="s">
        <v>7</v>
      </c>
      <c r="H4" s="1">
        <v>43149</v>
      </c>
      <c r="K4" t="s">
        <v>12</v>
      </c>
      <c r="L4" s="1">
        <v>43118</v>
      </c>
    </row>
    <row r="5" spans="1:13" ht="14" x14ac:dyDescent="0.2">
      <c r="A5" s="3" t="s">
        <v>8</v>
      </c>
      <c r="C5">
        <v>2</v>
      </c>
      <c r="G5" t="s">
        <v>9</v>
      </c>
      <c r="H5" s="1">
        <v>43175</v>
      </c>
      <c r="K5" s="3" t="s">
        <v>10</v>
      </c>
      <c r="L5" t="s">
        <v>11</v>
      </c>
    </row>
    <row r="6" spans="1:13" ht="14" x14ac:dyDescent="0.2">
      <c r="A6" s="3" t="s">
        <v>13</v>
      </c>
      <c r="C6">
        <v>27</v>
      </c>
      <c r="D6" t="s">
        <v>14</v>
      </c>
      <c r="K6" s="3" t="s">
        <v>15</v>
      </c>
      <c r="L6" t="s">
        <v>16</v>
      </c>
    </row>
    <row r="7" spans="1:13" ht="14" x14ac:dyDescent="0.2"/>
    <row r="8" spans="1:13" ht="14" x14ac:dyDescent="0.2">
      <c r="A8" s="4" t="s">
        <v>17</v>
      </c>
      <c r="B8" s="4"/>
      <c r="C8" s="4"/>
      <c r="D8" s="4"/>
      <c r="E8" s="4" t="s">
        <v>18</v>
      </c>
      <c r="F8" s="4" t="s">
        <v>19</v>
      </c>
      <c r="G8" s="4" t="s">
        <v>20</v>
      </c>
      <c r="H8" s="4" t="s">
        <v>21</v>
      </c>
      <c r="I8" s="4" t="s">
        <v>8</v>
      </c>
      <c r="J8" s="5" t="s">
        <v>22</v>
      </c>
      <c r="K8" s="6" t="s">
        <v>23</v>
      </c>
      <c r="L8" s="7" t="s">
        <v>24</v>
      </c>
      <c r="M8" s="8" t="s">
        <v>25</v>
      </c>
    </row>
    <row r="9" spans="1:13" ht="14" x14ac:dyDescent="0.2">
      <c r="A9" t="s">
        <v>26</v>
      </c>
      <c r="H9" t="s">
        <v>27</v>
      </c>
      <c r="J9" s="9"/>
      <c r="K9" s="10"/>
      <c r="L9" s="11"/>
      <c r="M9" s="12"/>
    </row>
    <row r="10" spans="1:13" ht="14" x14ac:dyDescent="0.2">
      <c r="A10" s="27"/>
      <c r="B10" s="27" t="s">
        <v>28</v>
      </c>
      <c r="C10" s="27"/>
      <c r="D10" s="27"/>
      <c r="E10" s="28">
        <v>43149</v>
      </c>
      <c r="F10" s="27">
        <v>1</v>
      </c>
      <c r="G10" s="27"/>
      <c r="H10" s="27"/>
      <c r="I10" s="27">
        <v>2</v>
      </c>
      <c r="J10" s="14">
        <v>800</v>
      </c>
      <c r="K10" s="15"/>
      <c r="L10" s="16">
        <f>(J10*I10*F10) + (K10*I10*F10*L3)</f>
        <v>1600</v>
      </c>
      <c r="M10" s="17">
        <f>(J10*I10*F10/L3) + (K10*I10*F10)</f>
        <v>129.71220105391163</v>
      </c>
    </row>
    <row r="11" spans="1:13" ht="14" x14ac:dyDescent="0.2">
      <c r="A11" t="s">
        <v>29</v>
      </c>
      <c r="H11" t="s">
        <v>30</v>
      </c>
      <c r="J11" s="9"/>
      <c r="K11" s="10"/>
      <c r="L11" s="11"/>
      <c r="M11" s="12"/>
    </row>
    <row r="12" spans="1:13" ht="14" x14ac:dyDescent="0.2">
      <c r="A12" s="27"/>
      <c r="B12" s="27" t="s">
        <v>31</v>
      </c>
      <c r="C12" s="27"/>
      <c r="D12" s="27"/>
      <c r="E12" s="28">
        <v>43150</v>
      </c>
      <c r="F12" s="27">
        <v>1</v>
      </c>
      <c r="G12" s="27"/>
      <c r="H12" s="27"/>
      <c r="I12" s="27">
        <v>2</v>
      </c>
      <c r="J12" s="14">
        <v>1300</v>
      </c>
      <c r="K12" s="15"/>
      <c r="L12" s="16">
        <f>(J12*I12*F12) + (K12*I12*F12*L3)</f>
        <v>2600</v>
      </c>
      <c r="M12" s="17">
        <f>(J12*I12*F12/L3) + (K12*I12*F12)</f>
        <v>210.78232671260639</v>
      </c>
    </row>
    <row r="13" spans="1:13" ht="14" x14ac:dyDescent="0.2">
      <c r="A13" s="29" t="s">
        <v>32</v>
      </c>
      <c r="B13" s="29"/>
      <c r="C13" s="29"/>
      <c r="D13" s="29"/>
      <c r="E13" s="29"/>
      <c r="F13" s="29"/>
      <c r="G13" s="29"/>
      <c r="H13" s="29" t="s">
        <v>27</v>
      </c>
      <c r="I13" s="29"/>
      <c r="J13" s="30"/>
      <c r="K13" s="31"/>
      <c r="L13" s="32"/>
      <c r="M13" s="33"/>
    </row>
    <row r="14" spans="1:13" ht="14" x14ac:dyDescent="0.2">
      <c r="A14" s="27"/>
      <c r="B14" s="27" t="s">
        <v>33</v>
      </c>
      <c r="C14" s="27"/>
      <c r="D14" s="27"/>
      <c r="E14" s="28">
        <v>43161</v>
      </c>
      <c r="F14" s="27">
        <v>2</v>
      </c>
      <c r="G14" s="27"/>
      <c r="H14" s="27"/>
      <c r="I14" s="27">
        <v>2</v>
      </c>
      <c r="J14" s="14">
        <v>900</v>
      </c>
      <c r="K14" s="15"/>
      <c r="L14" s="16">
        <f>(J14*I14*F14) + (K14*I14*F14*L3)</f>
        <v>3600</v>
      </c>
      <c r="M14" s="17">
        <f>(J14*I14*F14/L3) + (K14*I14*F14)</f>
        <v>291.85245237130118</v>
      </c>
    </row>
    <row r="15" spans="1:13" ht="14" x14ac:dyDescent="0.2">
      <c r="A15" t="s">
        <v>34</v>
      </c>
      <c r="H15" t="s">
        <v>27</v>
      </c>
      <c r="J15" s="9"/>
      <c r="K15" s="10"/>
      <c r="L15" s="11"/>
      <c r="M15" s="12"/>
    </row>
    <row r="16" spans="1:13" ht="14" x14ac:dyDescent="0.2">
      <c r="A16" s="27"/>
      <c r="B16" s="27" t="s">
        <v>35</v>
      </c>
      <c r="C16" s="27"/>
      <c r="D16" s="27"/>
      <c r="E16" s="28">
        <v>43164</v>
      </c>
      <c r="F16" s="27">
        <v>2</v>
      </c>
      <c r="G16" s="27"/>
      <c r="H16" s="27"/>
      <c r="I16" s="27">
        <v>2</v>
      </c>
      <c r="J16" s="14">
        <v>850</v>
      </c>
      <c r="K16" s="15"/>
      <c r="L16" s="16">
        <f>(J16*I16*F16) + (K16*I16*F16*L3)</f>
        <v>3400</v>
      </c>
      <c r="M16" s="17">
        <f>(J16*I16*F16/L3) + (K16*I16*F16)</f>
        <v>275.63842723956219</v>
      </c>
    </row>
    <row r="17" spans="1:13" ht="14" x14ac:dyDescent="0.2">
      <c r="A17" s="29" t="s">
        <v>36</v>
      </c>
      <c r="B17" s="29"/>
      <c r="C17" s="29"/>
      <c r="D17" s="29"/>
      <c r="E17" s="29"/>
      <c r="F17" s="29"/>
      <c r="G17" s="29"/>
      <c r="H17" s="29" t="s">
        <v>30</v>
      </c>
      <c r="I17" s="29"/>
      <c r="J17" s="30"/>
      <c r="K17" s="31"/>
      <c r="L17" s="32"/>
      <c r="M17" s="33"/>
    </row>
    <row r="18" spans="1:13" ht="14" x14ac:dyDescent="0.2">
      <c r="A18" s="27"/>
      <c r="B18" s="27" t="s">
        <v>31</v>
      </c>
      <c r="C18" s="27"/>
      <c r="D18" s="27"/>
      <c r="E18" s="28">
        <v>43166</v>
      </c>
      <c r="F18" s="27">
        <v>1</v>
      </c>
      <c r="G18" s="27"/>
      <c r="H18" s="27"/>
      <c r="I18" s="27">
        <v>2</v>
      </c>
      <c r="J18" s="14">
        <v>2080</v>
      </c>
      <c r="K18" s="15"/>
      <c r="L18" s="16">
        <f>(J18*I18*F18) + (K18*I18*F18*L3)</f>
        <v>4160</v>
      </c>
      <c r="M18" s="17">
        <f>(J18*I18*F18/L3) + (K18*I18*F18)</f>
        <v>337.25172274017024</v>
      </c>
    </row>
    <row r="19" spans="1:13" ht="14" x14ac:dyDescent="0.2">
      <c r="A19" t="s">
        <v>37</v>
      </c>
      <c r="H19" t="s">
        <v>27</v>
      </c>
      <c r="J19" s="9"/>
      <c r="K19" s="10"/>
      <c r="L19" s="11"/>
      <c r="M19" s="12"/>
    </row>
    <row r="20" spans="1:13" ht="14" x14ac:dyDescent="0.2">
      <c r="A20" s="27"/>
      <c r="B20" s="27" t="s">
        <v>38</v>
      </c>
      <c r="C20" s="27"/>
      <c r="D20" s="27"/>
      <c r="E20" s="28">
        <v>43167</v>
      </c>
      <c r="F20" s="27">
        <v>2</v>
      </c>
      <c r="G20" s="27"/>
      <c r="H20" s="27"/>
      <c r="I20" s="27">
        <v>2</v>
      </c>
      <c r="J20" s="14">
        <v>1485</v>
      </c>
      <c r="K20" s="15"/>
      <c r="L20" s="16">
        <f>(J20*I20*F20) + (K20*I20*F20*L3)</f>
        <v>5940</v>
      </c>
      <c r="M20" s="17">
        <f>(J20*I20*F20/L3) + (K20*I20*F20)</f>
        <v>481.55654641264692</v>
      </c>
    </row>
    <row r="21" spans="1:13" ht="14" x14ac:dyDescent="0.2">
      <c r="A21" t="s">
        <v>39</v>
      </c>
      <c r="H21" t="s">
        <v>27</v>
      </c>
      <c r="J21" s="9"/>
      <c r="K21" s="10"/>
      <c r="L21" s="11"/>
      <c r="M21" s="12"/>
    </row>
    <row r="22" spans="1:13" ht="14" x14ac:dyDescent="0.2">
      <c r="A22" s="27"/>
      <c r="B22" s="27" t="s">
        <v>31</v>
      </c>
      <c r="C22" s="27"/>
      <c r="D22" s="27"/>
      <c r="E22" s="28">
        <v>43169</v>
      </c>
      <c r="F22" s="27">
        <v>2</v>
      </c>
      <c r="G22" s="27"/>
      <c r="H22" s="27"/>
      <c r="I22" s="27">
        <v>2</v>
      </c>
      <c r="J22" s="14">
        <v>340</v>
      </c>
      <c r="K22" s="15"/>
      <c r="L22" s="16">
        <f>(J22*I22*F22) + (K22*I22*F22*L3)</f>
        <v>1360</v>
      </c>
      <c r="M22" s="17">
        <f>(J22*I22*F22/L3) + (K22*I22*F22)</f>
        <v>110.25537089582488</v>
      </c>
    </row>
    <row r="23" spans="1:13" ht="14" x14ac:dyDescent="0.2">
      <c r="A23" t="s">
        <v>40</v>
      </c>
      <c r="H23" t="s">
        <v>41</v>
      </c>
      <c r="J23" s="9"/>
      <c r="K23" s="10"/>
      <c r="L23" s="11"/>
      <c r="M23" s="12"/>
    </row>
    <row r="24" spans="1:13" ht="14" x14ac:dyDescent="0.2">
      <c r="A24" s="27"/>
      <c r="B24" s="27" t="s">
        <v>31</v>
      </c>
      <c r="C24" s="27"/>
      <c r="D24" s="27"/>
      <c r="E24" s="28">
        <v>43171</v>
      </c>
      <c r="F24" s="27">
        <v>2</v>
      </c>
      <c r="G24" s="27"/>
      <c r="H24" s="27"/>
      <c r="I24" s="27">
        <v>2</v>
      </c>
      <c r="J24" s="14">
        <v>1875</v>
      </c>
      <c r="K24" s="15"/>
      <c r="L24" s="16">
        <f>(J24*I24*F24) + (K24*I24*F24*L3)</f>
        <v>7500</v>
      </c>
      <c r="M24" s="17">
        <f>(J24*I24*F24/L3) + (K24*I24*F24)</f>
        <v>608.02594244021077</v>
      </c>
    </row>
    <row r="25" spans="1:13" ht="14" x14ac:dyDescent="0.2">
      <c r="A25" t="s">
        <v>42</v>
      </c>
      <c r="H25" t="s">
        <v>30</v>
      </c>
      <c r="J25" s="9"/>
      <c r="K25" s="10"/>
      <c r="L25" s="11"/>
      <c r="M25" s="12"/>
    </row>
    <row r="26" spans="1:13" ht="14" x14ac:dyDescent="0.2">
      <c r="A26" s="27"/>
      <c r="B26" s="27" t="s">
        <v>31</v>
      </c>
      <c r="C26" s="27"/>
      <c r="D26" s="27"/>
      <c r="E26" s="28">
        <v>43173</v>
      </c>
      <c r="F26" s="27">
        <v>1</v>
      </c>
      <c r="G26" s="27"/>
      <c r="H26" s="27"/>
      <c r="I26" s="27">
        <v>2</v>
      </c>
      <c r="J26" s="14">
        <v>880</v>
      </c>
      <c r="K26" s="15"/>
      <c r="L26" s="16">
        <f>(J26*I26*F26) + (K26*I26*F26*L3)</f>
        <v>1760</v>
      </c>
      <c r="M26" s="17">
        <f>(J26*I26*F26/L3) + (K26*I26*F26)</f>
        <v>142.68342115930278</v>
      </c>
    </row>
    <row r="27" spans="1:13" ht="14" x14ac:dyDescent="0.2">
      <c r="A27" t="s">
        <v>43</v>
      </c>
      <c r="H27" t="s">
        <v>30</v>
      </c>
      <c r="J27" s="9"/>
      <c r="K27" s="10"/>
      <c r="L27" s="11"/>
      <c r="M27" s="12"/>
    </row>
    <row r="28" spans="1:13" ht="14" x14ac:dyDescent="0.2">
      <c r="B28" t="s">
        <v>44</v>
      </c>
      <c r="E28" s="1">
        <v>43174</v>
      </c>
      <c r="F28">
        <v>1</v>
      </c>
      <c r="I28">
        <v>2</v>
      </c>
      <c r="J28" s="9">
        <v>1350</v>
      </c>
      <c r="K28" s="10"/>
      <c r="L28" s="11">
        <f>(J28*I28*F28) + (K28*I28*F28*L3)</f>
        <v>2700</v>
      </c>
      <c r="M28" s="12">
        <f>(J28*I28*F28/L3) + (K28*I28*F28)</f>
        <v>218.88933927847586</v>
      </c>
    </row>
    <row r="29" spans="1:13" ht="14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4"/>
      <c r="K29" s="15"/>
      <c r="L29" s="16"/>
      <c r="M29" s="17"/>
    </row>
    <row r="30" spans="1:13" ht="14" x14ac:dyDescent="0.2">
      <c r="L30" s="18">
        <f>SUM(L8:L29)</f>
        <v>34620</v>
      </c>
      <c r="M30" s="19">
        <f>SUM(M8:M29)</f>
        <v>2806.6477503040123</v>
      </c>
    </row>
    <row r="31" spans="1:13" ht="14" x14ac:dyDescent="0.2"/>
    <row r="32" spans="1:13" ht="14" x14ac:dyDescent="0.2">
      <c r="A32" s="20" t="s">
        <v>45</v>
      </c>
      <c r="B32" s="20"/>
      <c r="C32" s="20"/>
      <c r="D32" s="20"/>
      <c r="E32" s="20" t="s">
        <v>18</v>
      </c>
      <c r="F32" s="20"/>
      <c r="G32" s="20" t="s">
        <v>46</v>
      </c>
      <c r="H32" s="20" t="s">
        <v>47</v>
      </c>
      <c r="I32" s="20" t="s">
        <v>8</v>
      </c>
      <c r="J32" s="21" t="s">
        <v>22</v>
      </c>
      <c r="K32" s="22" t="s">
        <v>23</v>
      </c>
      <c r="L32" s="7" t="s">
        <v>24</v>
      </c>
      <c r="M32" s="8" t="s">
        <v>25</v>
      </c>
    </row>
    <row r="33" spans="1:13" ht="14" x14ac:dyDescent="0.2">
      <c r="J33" s="9"/>
      <c r="K33" s="10"/>
      <c r="L33" s="11"/>
      <c r="M33" s="12"/>
    </row>
    <row r="34" spans="1:13" ht="14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4"/>
      <c r="K34" s="15"/>
      <c r="L34" s="16"/>
      <c r="M34" s="17"/>
    </row>
    <row r="35" spans="1:13" ht="14" x14ac:dyDescent="0.2">
      <c r="L35" s="18">
        <f>SUM(L33:L34)</f>
        <v>0</v>
      </c>
      <c r="M35" s="19">
        <f>SUM(M33:M34)</f>
        <v>0</v>
      </c>
    </row>
    <row r="36" spans="1:13" ht="14" x14ac:dyDescent="0.2"/>
    <row r="37" spans="1:13" ht="14" x14ac:dyDescent="0.2">
      <c r="A37" s="20" t="s">
        <v>48</v>
      </c>
      <c r="B37" s="20"/>
      <c r="C37" s="20"/>
      <c r="D37" s="20" t="s">
        <v>49</v>
      </c>
      <c r="E37" s="20" t="s">
        <v>18</v>
      </c>
      <c r="F37" s="20"/>
      <c r="G37" s="20" t="s">
        <v>50</v>
      </c>
      <c r="H37" s="20" t="s">
        <v>51</v>
      </c>
      <c r="I37" s="20" t="s">
        <v>14</v>
      </c>
      <c r="J37" s="21" t="s">
        <v>22</v>
      </c>
      <c r="K37" s="22" t="s">
        <v>23</v>
      </c>
      <c r="L37" s="7" t="s">
        <v>24</v>
      </c>
      <c r="M37" s="8" t="s">
        <v>25</v>
      </c>
    </row>
    <row r="38" spans="1:13" ht="14" x14ac:dyDescent="0.2">
      <c r="A38" t="s">
        <v>59</v>
      </c>
      <c r="I38">
        <v>27</v>
      </c>
      <c r="J38" s="9">
        <v>990</v>
      </c>
      <c r="K38" s="10"/>
      <c r="L38" s="11">
        <v>26730</v>
      </c>
      <c r="M38" s="12">
        <v>2167</v>
      </c>
    </row>
    <row r="39" spans="1:13" ht="14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4"/>
      <c r="K39" s="15"/>
      <c r="L39" s="16"/>
      <c r="M39" s="17"/>
    </row>
    <row r="40" spans="1:13" ht="14" x14ac:dyDescent="0.2">
      <c r="L40" s="18">
        <f>SUM(L38:L39)</f>
        <v>26730</v>
      </c>
      <c r="M40" s="19">
        <f>SUM(M38:M39)</f>
        <v>2167</v>
      </c>
    </row>
    <row r="41" spans="1:13" ht="14" x14ac:dyDescent="0.2"/>
    <row r="42" spans="1:13" ht="14" x14ac:dyDescent="0.2">
      <c r="A42" s="20" t="s">
        <v>52</v>
      </c>
      <c r="B42" s="20"/>
      <c r="C42" s="20"/>
      <c r="D42" s="20"/>
      <c r="E42" s="20" t="s">
        <v>18</v>
      </c>
      <c r="F42" s="20"/>
      <c r="G42" s="20" t="s">
        <v>53</v>
      </c>
      <c r="H42" s="20" t="s">
        <v>51</v>
      </c>
      <c r="I42" s="20" t="s">
        <v>54</v>
      </c>
      <c r="J42" s="21" t="s">
        <v>22</v>
      </c>
      <c r="K42" s="22" t="s">
        <v>23</v>
      </c>
      <c r="L42" s="7" t="s">
        <v>24</v>
      </c>
      <c r="M42" s="8" t="s">
        <v>25</v>
      </c>
    </row>
    <row r="43" spans="1:13" ht="14" x14ac:dyDescent="0.2">
      <c r="J43" s="9"/>
      <c r="K43" s="10"/>
      <c r="L43" s="11"/>
      <c r="M43" s="12"/>
    </row>
    <row r="44" spans="1:13" ht="14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4"/>
      <c r="K44" s="15"/>
      <c r="L44" s="16"/>
      <c r="M44" s="17"/>
    </row>
    <row r="45" spans="1:13" ht="14" x14ac:dyDescent="0.2">
      <c r="L45" s="18">
        <f>SUM(L43:L44)</f>
        <v>0</v>
      </c>
      <c r="M45" s="19">
        <f>SUM(M43:M44)</f>
        <v>0</v>
      </c>
    </row>
    <row r="46" spans="1:13" ht="14" x14ac:dyDescent="0.2"/>
    <row r="47" spans="1:13" ht="14" x14ac:dyDescent="0.2">
      <c r="A47" s="20" t="s">
        <v>55</v>
      </c>
      <c r="B47" s="20"/>
      <c r="C47" s="20"/>
      <c r="D47" s="20"/>
      <c r="E47" s="20" t="s">
        <v>18</v>
      </c>
      <c r="F47" s="20"/>
      <c r="G47" s="20" t="s">
        <v>53</v>
      </c>
      <c r="H47" s="20" t="s">
        <v>51</v>
      </c>
      <c r="I47" s="20" t="s">
        <v>54</v>
      </c>
      <c r="J47" s="21" t="s">
        <v>22</v>
      </c>
      <c r="K47" s="22" t="s">
        <v>23</v>
      </c>
      <c r="L47" s="7" t="s">
        <v>24</v>
      </c>
      <c r="M47" s="8" t="s">
        <v>25</v>
      </c>
    </row>
    <row r="48" spans="1:13" ht="14" x14ac:dyDescent="0.2">
      <c r="A48" t="s">
        <v>56</v>
      </c>
      <c r="E48" s="1">
        <v>43170</v>
      </c>
      <c r="I48">
        <v>2</v>
      </c>
      <c r="J48" s="9">
        <v>3500</v>
      </c>
      <c r="K48" s="10"/>
      <c r="L48" s="11">
        <f>(J48*I48) + (K48*I48*L3)</f>
        <v>7000</v>
      </c>
      <c r="M48" s="12">
        <f>(J48*I48/L3) + (K48*I48)</f>
        <v>567.49087961086332</v>
      </c>
    </row>
    <row r="49" spans="1:13" ht="14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4"/>
      <c r="K49" s="15"/>
      <c r="L49" s="16"/>
      <c r="M49" s="17"/>
    </row>
    <row r="50" spans="1:13" ht="14" x14ac:dyDescent="0.2">
      <c r="L50" s="18">
        <f>SUM(L48:L49)</f>
        <v>7000</v>
      </c>
      <c r="M50" s="19">
        <f>SUM(M48:M49)</f>
        <v>567.49087961086332</v>
      </c>
    </row>
    <row r="51" spans="1:13" ht="14" x14ac:dyDescent="0.2"/>
    <row r="52" spans="1:13" ht="14" x14ac:dyDescent="0.2">
      <c r="A52" s="20" t="s">
        <v>57</v>
      </c>
      <c r="B52" s="20"/>
      <c r="C52" s="20"/>
      <c r="D52" s="20"/>
      <c r="E52" s="20" t="s">
        <v>18</v>
      </c>
      <c r="F52" s="20" t="s">
        <v>14</v>
      </c>
      <c r="G52" s="20" t="s">
        <v>53</v>
      </c>
      <c r="H52" s="20" t="s">
        <v>51</v>
      </c>
      <c r="I52" s="20" t="s">
        <v>54</v>
      </c>
      <c r="J52" s="21" t="s">
        <v>22</v>
      </c>
      <c r="K52" s="22" t="s">
        <v>23</v>
      </c>
      <c r="L52" s="7" t="s">
        <v>24</v>
      </c>
      <c r="M52" s="8" t="s">
        <v>25</v>
      </c>
    </row>
    <row r="53" spans="1:13" ht="14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4"/>
      <c r="K53" s="15"/>
      <c r="L53" s="16"/>
      <c r="M53" s="17"/>
    </row>
    <row r="54" spans="1:13" ht="14" x14ac:dyDescent="0.2">
      <c r="L54" s="18">
        <f>SUM(L53:L53)</f>
        <v>0</v>
      </c>
      <c r="M54" s="19">
        <f>SUM(M53:M53)</f>
        <v>0</v>
      </c>
    </row>
    <row r="55" spans="1:13" ht="14" x14ac:dyDescent="0.2"/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3" t="s">
        <v>58</v>
      </c>
      <c r="K56" s="24"/>
      <c r="L56" s="25">
        <f>L30+L35+L40+L45+L50+L54</f>
        <v>68350</v>
      </c>
      <c r="M56" s="26">
        <f>M30+M35+M40+M45+M50+M54</f>
        <v>5541.1386299148753</v>
      </c>
    </row>
    <row r="57" spans="1:13" ht="14" x14ac:dyDescent="0.2"/>
    <row r="59" spans="1:13" ht="14" x14ac:dyDescent="0.2"/>
  </sheetData>
  <phoneticPr fontId="3" type="noConversion"/>
  <pageMargins left="0.7" right="0.7" top="0.75" bottom="0.75" header="0.3" footer="0.3"/>
  <pageSetup paperSize="9" scale="6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Itinerary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2018-01-18T08:32:01Z</cp:lastPrinted>
  <dcterms:created xsi:type="dcterms:W3CDTF">2018-01-18T08:32:29Z</dcterms:created>
  <dcterms:modified xsi:type="dcterms:W3CDTF">2018-01-18T08:32:29Z</dcterms:modified>
</cp:coreProperties>
</file>